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xlopez\OneDrive - bst.cat\B. Contractacio Publica\Gs. Concursos\25. Concurs obres 2\Projecte Lot 5\"/>
    </mc:Choice>
  </mc:AlternateContent>
  <bookViews>
    <workbookView xWindow="0" yWindow="0" windowWidth="19200" windowHeight="7040" activeTab="1"/>
  </bookViews>
  <sheets>
    <sheet name="Amidaments per omplir" sheetId="5" r:id="rId1"/>
    <sheet name="Pressupost" sheetId="4" r:id="rId2"/>
    <sheet name="Amidaments(2)" sheetId="3" r:id="rId3"/>
    <sheet name="LOT 3" sheetId="1" r:id="rId4"/>
  </sheets>
  <definedNames>
    <definedName name="_xlnm.Print_Area" localSheetId="0">'Amidaments per omplir'!$B:$I</definedName>
    <definedName name="_xlnm.Print_Area" localSheetId="2">'Amidaments(2)'!$B:$E</definedName>
    <definedName name="_xlnm.Print_Area" localSheetId="3">'LOT 3'!$B:$I</definedName>
    <definedName name="_xlnm.Print_Area" localSheetId="1">Pressupost!$B:$I</definedName>
    <definedName name="_xlnm.Print_Titles" localSheetId="0">'Amidaments per omplir'!$1:$8</definedName>
    <definedName name="_xlnm.Print_Titles" localSheetId="2">'Amidaments(2)'!$1:$5</definedName>
    <definedName name="_xlnm.Print_Titles" localSheetId="3">'LOT 3'!$1:$8</definedName>
    <definedName name="_xlnm.Print_Titles" localSheetId="1">Pressupost!$1:$5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4" l="1"/>
  <c r="F7" i="4"/>
  <c r="F8" i="4"/>
  <c r="F10" i="4"/>
  <c r="G14" i="5" l="1"/>
  <c r="H13" i="5"/>
  <c r="I13" i="5" s="1"/>
  <c r="G13" i="5"/>
  <c r="H11" i="5"/>
  <c r="I11" i="5" s="1"/>
  <c r="G11" i="5"/>
  <c r="H10" i="5"/>
  <c r="I10" i="5" s="1"/>
  <c r="G10" i="5"/>
  <c r="G7" i="4"/>
  <c r="H7" i="4"/>
  <c r="I7" i="4" s="1"/>
  <c r="G8" i="4"/>
  <c r="H8" i="4"/>
  <c r="I8" i="4" s="1"/>
  <c r="G10" i="4"/>
  <c r="H10" i="4"/>
  <c r="I10" i="4" s="1"/>
  <c r="H11" i="4"/>
  <c r="I11" i="4" s="1"/>
  <c r="H15" i="1"/>
  <c r="H14" i="5" l="1"/>
  <c r="I14" i="5" s="1"/>
  <c r="I15" i="5" s="1"/>
  <c r="G11" i="4"/>
  <c r="H12" i="4"/>
  <c r="I12" i="4"/>
  <c r="F14" i="1"/>
  <c r="H15" i="5" l="1"/>
  <c r="L14" i="1"/>
  <c r="M14" i="1" s="1"/>
  <c r="K14" i="1"/>
  <c r="G14" i="1"/>
  <c r="H14" i="1"/>
  <c r="I14" i="1" s="1"/>
  <c r="L13" i="1"/>
  <c r="M13" i="1" s="1"/>
  <c r="K13" i="1"/>
  <c r="H13" i="1"/>
  <c r="I13" i="1" s="1"/>
  <c r="G13" i="1"/>
  <c r="L11" i="1"/>
  <c r="M11" i="1" s="1"/>
  <c r="K11" i="1"/>
  <c r="H11" i="1"/>
  <c r="I11" i="1" s="1"/>
  <c r="G11" i="1"/>
  <c r="L10" i="1"/>
  <c r="M10" i="1" s="1"/>
  <c r="K10" i="1"/>
  <c r="H10" i="1"/>
  <c r="G10" i="1"/>
  <c r="I10" i="1" l="1"/>
  <c r="M15" i="1" l="1"/>
  <c r="L15" i="1"/>
  <c r="I15" i="1"/>
</calcChain>
</file>

<file path=xl/comments1.xml><?xml version="1.0" encoding="utf-8"?>
<comments xmlns="http://schemas.openxmlformats.org/spreadsheetml/2006/main">
  <authors>
    <author>Administrador</author>
  </authors>
  <commentList>
    <comment ref="M8" authorId="0" shapeId="0">
      <text>
        <r>
          <rPr>
            <b/>
            <sz val="9"/>
            <color indexed="81"/>
            <rFont val="Tahoma"/>
            <family val="2"/>
          </rPr>
          <t>Administrador:</t>
        </r>
        <r>
          <rPr>
            <sz val="9"/>
            <color indexed="81"/>
            <rFont val="Tahoma"/>
            <family val="2"/>
          </rPr>
          <t xml:space="preserve">
Retirar aquest aspecte. L'oferta econòmica que la realitzin pel total de la prestació.
Per part de BST hem de fer la taula de necessitats indicant unitats i preus.
No son preus màxims... Únicament és preu màxim el total de la licitació, el VEC.
</t>
        </r>
      </text>
    </comment>
  </commentList>
</comments>
</file>

<file path=xl/sharedStrings.xml><?xml version="1.0" encoding="utf-8"?>
<sst xmlns="http://schemas.openxmlformats.org/spreadsheetml/2006/main" count="97" uniqueCount="26">
  <si>
    <t>FORMULARI D'OFERTA ECONÒMICA</t>
  </si>
  <si>
    <t>NOM DE L'EMPRESA LICITADORA:</t>
  </si>
  <si>
    <t>PREUS MÀXIMS DE SORTIDA</t>
  </si>
  <si>
    <t>PREUS DE L'EMPRESA LICITADORA</t>
  </si>
  <si>
    <t>DESCRIPCIÓ</t>
  </si>
  <si>
    <t>QUANT.</t>
  </si>
  <si>
    <t>PREU UNITAT
 (€) s/IVA</t>
  </si>
  <si>
    <t>PREU UNITAT
 (€) a/IVA</t>
  </si>
  <si>
    <t>PREU TOTAL
 (€) s/IVA</t>
  </si>
  <si>
    <t>PREU TOTAL
 (€) a/IVA</t>
  </si>
  <si>
    <t>1.1</t>
  </si>
  <si>
    <t>1.2</t>
  </si>
  <si>
    <t>2.1</t>
  </si>
  <si>
    <t>2.2</t>
  </si>
  <si>
    <t>TOTAL</t>
  </si>
  <si>
    <t>AMPLIACIÓ DE LA SALA D’AFÈRESI DEL CENTRE BST BADALONA</t>
  </si>
  <si>
    <t>ACTUACIONS SALA AFÈRESIS</t>
  </si>
  <si>
    <r>
      <t xml:space="preserve">Adequació instal·lacions interiors  
</t>
    </r>
    <r>
      <rPr>
        <u/>
        <sz val="11"/>
        <color theme="1"/>
        <rFont val="Calibri"/>
        <family val="2"/>
        <scheme val="minor"/>
      </rPr>
      <t>Abast:</t>
    </r>
    <r>
      <rPr>
        <sz val="11"/>
        <color theme="1"/>
        <rFont val="Calibri"/>
        <family val="2"/>
        <scheme val="minor"/>
      </rPr>
      <t xml:space="preserve">
     - Traslladar 2 endolls preferent existents a la posició requerida segons la nova disposició. 
     - Traslladar els 2 punts de veu i i dades existents fins al nou punt de treball incloent la certificació.
     - Instal·lació de 2 endolls SAI nous. </t>
    </r>
  </si>
  <si>
    <t>PA</t>
  </si>
  <si>
    <t>ACTUACIONS RECEPCIÓ</t>
  </si>
  <si>
    <r>
      <t xml:space="preserve">Adequació arquitectònica nova disposició.
</t>
    </r>
    <r>
      <rPr>
        <u/>
        <sz val="11"/>
        <color theme="1"/>
        <rFont val="Calibri"/>
        <family val="2"/>
        <scheme val="minor"/>
      </rPr>
      <t>Característiques:</t>
    </r>
    <r>
      <rPr>
        <sz val="11"/>
        <color theme="1"/>
        <rFont val="Calibri"/>
        <family val="2"/>
        <scheme val="minor"/>
      </rPr>
      <t xml:space="preserve">
     -  Repàs de pintura de les parets que no estiguin folrades de laminat de fusta.
     - Trasllat del mobiliari existent a l’actual despatx de promoció.
     - Treballs per a la restitució i homogeneïtzació dels acabats interiors a la sala.</t>
    </r>
  </si>
  <si>
    <r>
      <t xml:space="preserve">Adequació instal·lacions interiors  
Adequació dels sistemes d’instal·lacions existents a les noves necessitats. Incloent:
</t>
    </r>
    <r>
      <rPr>
        <u/>
        <sz val="11"/>
        <color theme="1"/>
        <rFont val="Calibri"/>
        <family val="2"/>
        <scheme val="minor"/>
      </rPr>
      <t>Treballs previs</t>
    </r>
    <r>
      <rPr>
        <sz val="11"/>
        <color theme="1"/>
        <rFont val="Calibri"/>
        <family val="2"/>
        <scheme val="minor"/>
      </rPr>
      <t xml:space="preserve">
- Desconnexionat de les instal·lacions existents.
- Retirada del mostrador i del mobiliari existent.
- Trasllat mobiliari actual despatx promoció.
</t>
    </r>
    <r>
      <rPr>
        <u/>
        <sz val="11"/>
        <color theme="1"/>
        <rFont val="Calibri"/>
        <family val="2"/>
        <scheme val="minor"/>
      </rPr>
      <t>Electricitat i Veu Dades</t>
    </r>
    <r>
      <rPr>
        <sz val="11"/>
        <color theme="1"/>
        <rFont val="Calibri"/>
        <family val="2"/>
        <scheme val="minor"/>
      </rPr>
      <t xml:space="preserve">
- Reubicació de 2 punts de treball electricitat  i  veu/dades existents a l'espai, amb caixa CIMA o similar, segons nova distribució. 
- Col·locació de tapetes cegues per aquells endolls que no siguin utilitzats. 
</t>
    </r>
    <r>
      <rPr>
        <u/>
        <sz val="11"/>
        <color theme="1"/>
        <rFont val="Calibri"/>
        <family val="2"/>
        <scheme val="minor"/>
      </rPr>
      <t>Climatització</t>
    </r>
    <r>
      <rPr>
        <sz val="11"/>
        <color theme="1"/>
        <rFont val="Calibri"/>
        <family val="2"/>
        <scheme val="minor"/>
      </rPr>
      <t xml:space="preserve">
- Instal·lació i connexionat de difusor rotacional per impulsió d’aire climatitzat. La connexió es realitzarà al conducte més proper.
- Instal·lació i connexionat de reixa quadrada per retorn d’aire. La connexió es realitzarà al conducte més proper.
- Trasllat de termòstat existent a un lloc proper de la part exterior del despatx.
</t>
    </r>
    <r>
      <rPr>
        <u/>
        <sz val="11"/>
        <color theme="1"/>
        <rFont val="Calibri"/>
        <family val="2"/>
        <scheme val="minor"/>
      </rPr>
      <t>Detecció incendis.</t>
    </r>
    <r>
      <rPr>
        <sz val="11"/>
        <color theme="1"/>
        <rFont val="Calibri"/>
        <family val="2"/>
        <scheme val="minor"/>
      </rPr>
      <t xml:space="preserve">
- Instal·lació de detector PCI dins el nou despatx.
- Reubicació de banderoles per extintor i polsador.
</t>
    </r>
    <r>
      <rPr>
        <u/>
        <sz val="11"/>
        <color theme="1"/>
        <rFont val="Calibri"/>
        <family val="2"/>
        <scheme val="minor"/>
      </rPr>
      <t>Il·luminació</t>
    </r>
    <r>
      <rPr>
        <sz val="11"/>
        <color theme="1"/>
        <rFont val="Calibri"/>
        <family val="2"/>
        <scheme val="minor"/>
      </rPr>
      <t xml:space="preserve">
- Subministrament i instal·lació de dos dowlights LED de les mateixes dimensions i característiques que els existents en despatxos propers.
- Adequació de les enceses i instal·lació d’un interruptor específic pel nou espai de característiques semblants als existents al centre.
- Subministrament i instal·lació d’una llumenera d’emergència LED encastada en placa de cel ras de les mateixes dimensions i característiques que els existents en la resta del centre.
</t>
    </r>
  </si>
  <si>
    <r>
      <t xml:space="preserve">Adequació arquitectònica nova disposició.
</t>
    </r>
    <r>
      <rPr>
        <u/>
        <sz val="11"/>
        <color theme="1"/>
        <rFont val="Calibri"/>
        <family val="2"/>
        <scheme val="minor"/>
      </rPr>
      <t xml:space="preserve">Execució de nou tancament per a recepció. </t>
    </r>
    <r>
      <rPr>
        <sz val="11"/>
        <color theme="1"/>
        <rFont val="Calibri"/>
        <family val="2"/>
        <scheme val="minor"/>
      </rPr>
      <t xml:space="preserve">
- Envà de plaques de guix laminat amb aïllament de plaques de llana de roca format per estructura senzilla normal amb perfileria de planxa d'acer galvanitzat, amb un gruix total de l'envà de 108 mm, muntants cada 400 mm de 48 mm d'amplària i canals de 48 mm d'amplària, 2 plaques tipus estàndard (A) a cada cara de 15 mm de gruix cada una, fixades mecànicament i aïllament de plaques de llana mineral de roca de resistència tèrmica &gt;= 1,081 m2·K/W.
- Revestiment de fusta o similar per a donar uniformitat estètica a l’espai 
- Subministrament i instal·lació de porta de fusta simple de 80 cm del mateix tipus i color que la resta del centre incloent premarc, marc tapetes així com peces especials per a la seva col·locació. La part superior fins al sostre s’instal·larà un panell de fusta del mateix tipus i color que la resta del centre.
</t>
    </r>
    <r>
      <rPr>
        <u/>
        <sz val="11"/>
        <color theme="1"/>
        <rFont val="Calibri"/>
        <family val="2"/>
        <scheme val="minor"/>
      </rPr>
      <t>Altres aspectes obra civil</t>
    </r>
    <r>
      <rPr>
        <sz val="11"/>
        <color theme="1"/>
        <rFont val="Calibri"/>
        <family val="2"/>
        <scheme val="minor"/>
      </rPr>
      <t xml:space="preserve">
- Ajudes de paleteria a instal·lacions.
- Repàs de pintura de les parets i sostre que no estiguin folrades de laminat de fusta.
- Sòcol similar a l'existent acabat inox o alumini.
- Treballs previs per a la protecció de l'espai i adaptació o retirada del mostrador existent.
</t>
    </r>
    <r>
      <rPr>
        <u/>
        <sz val="11"/>
        <color theme="1"/>
        <rFont val="Calibri"/>
        <family val="2"/>
        <scheme val="minor"/>
      </rPr>
      <t xml:space="preserve">
</t>
    </r>
  </si>
  <si>
    <t>PRESSUPOST</t>
  </si>
  <si>
    <t>AMIDAMENTS</t>
  </si>
  <si>
    <t xml:space="preserve">AMIDAMENTS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</si>
</sst>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1"/>
      <color theme="1"/>
      <name val="Calibri"/>
      <family val="2"/>
      <scheme val="minor"/>
    </font>
    <font>
      <b/>
      <sz val="11"/>
      <color theme="0"/>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b/>
      <sz val="12"/>
      <color theme="0"/>
      <name val="Calibri"/>
      <family val="2"/>
      <scheme val="minor"/>
    </font>
    <font>
      <u/>
      <sz val="11"/>
      <color theme="1"/>
      <name val="Calibri"/>
      <family val="2"/>
      <scheme val="minor"/>
    </font>
    <font>
      <sz val="11"/>
      <name val="Calibri"/>
      <family val="2"/>
      <scheme val="minor"/>
    </font>
    <font>
      <b/>
      <sz val="9"/>
      <color indexed="81"/>
      <name val="Tahoma"/>
      <family val="2"/>
    </font>
    <font>
      <sz val="9"/>
      <color indexed="81"/>
      <name val="Tahoma"/>
      <family val="2"/>
    </font>
    <font>
      <b/>
      <sz val="14"/>
      <color theme="1"/>
      <name val="Calibri"/>
      <family val="2"/>
      <scheme val="minor"/>
    </font>
    <font>
      <sz val="14"/>
      <color theme="1"/>
      <name val="Calibri"/>
      <family val="2"/>
      <scheme val="minor"/>
    </font>
  </fonts>
  <fills count="6">
    <fill>
      <patternFill patternType="none"/>
    </fill>
    <fill>
      <patternFill patternType="gray125"/>
    </fill>
    <fill>
      <patternFill patternType="solid">
        <fgColor rgb="FFC00000"/>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B3B3"/>
        <bgColor indexed="64"/>
      </patternFill>
    </fill>
  </fills>
  <borders count="16">
    <border>
      <left/>
      <right/>
      <top/>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6">
    <xf numFmtId="0" fontId="0" fillId="0" borderId="0" xfId="0"/>
    <xf numFmtId="0" fontId="0" fillId="0" borderId="0" xfId="0" applyAlignment="1">
      <alignment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vertical="center"/>
    </xf>
    <xf numFmtId="0" fontId="4" fillId="0" borderId="0" xfId="0" applyFont="1" applyAlignment="1">
      <alignment horizontal="right" vertical="center" wrapText="1"/>
    </xf>
    <xf numFmtId="0" fontId="5" fillId="2"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top" wrapText="1"/>
    </xf>
    <xf numFmtId="0" fontId="0" fillId="0" borderId="10" xfId="0" applyBorder="1" applyAlignment="1">
      <alignment horizontal="justify" vertical="top" wrapText="1"/>
    </xf>
    <xf numFmtId="0" fontId="0" fillId="0" borderId="9" xfId="0" applyBorder="1" applyAlignment="1">
      <alignment horizontal="right"/>
    </xf>
    <xf numFmtId="0" fontId="0" fillId="0" borderId="10" xfId="0" applyBorder="1" applyAlignment="1">
      <alignment horizontal="left"/>
    </xf>
    <xf numFmtId="164" fontId="7" fillId="0" borderId="11" xfId="0" applyNumberFormat="1" applyFont="1" applyBorder="1" applyAlignment="1">
      <alignment horizontal="right"/>
    </xf>
    <xf numFmtId="164" fontId="0" fillId="0" borderId="11" xfId="0" applyNumberFormat="1" applyBorder="1" applyAlignment="1">
      <alignment horizontal="right"/>
    </xf>
    <xf numFmtId="164" fontId="0" fillId="0" borderId="11" xfId="0" applyNumberFormat="1" applyBorder="1" applyAlignment="1" applyProtection="1">
      <alignment horizontal="right"/>
      <protection hidden="1"/>
    </xf>
    <xf numFmtId="164" fontId="0" fillId="0" borderId="11" xfId="0" applyNumberFormat="1" applyBorder="1" applyAlignment="1" applyProtection="1">
      <alignment horizontal="right"/>
      <protection locked="0"/>
    </xf>
    <xf numFmtId="164" fontId="0" fillId="4" borderId="11" xfId="0" applyNumberFormat="1" applyFill="1" applyBorder="1" applyAlignment="1">
      <alignment horizontal="right"/>
    </xf>
    <xf numFmtId="0" fontId="0" fillId="0" borderId="12" xfId="0" applyBorder="1" applyAlignment="1">
      <alignment horizontal="center" vertical="top" wrapText="1"/>
    </xf>
    <xf numFmtId="0" fontId="0" fillId="0" borderId="12" xfId="0" applyBorder="1" applyAlignment="1">
      <alignment horizontal="right"/>
    </xf>
    <xf numFmtId="0" fontId="0" fillId="0" borderId="13" xfId="0" applyBorder="1" applyAlignment="1">
      <alignment horizontal="left"/>
    </xf>
    <xf numFmtId="164" fontId="7" fillId="0" borderId="14" xfId="0" applyNumberFormat="1" applyFont="1" applyBorder="1" applyAlignment="1">
      <alignment horizontal="right"/>
    </xf>
    <xf numFmtId="164" fontId="0" fillId="0" borderId="14" xfId="0" applyNumberFormat="1" applyBorder="1" applyAlignment="1">
      <alignment horizontal="right"/>
    </xf>
    <xf numFmtId="164" fontId="0" fillId="0" borderId="14" xfId="0" applyNumberFormat="1" applyBorder="1" applyAlignment="1" applyProtection="1">
      <alignment horizontal="right"/>
      <protection hidden="1"/>
    </xf>
    <xf numFmtId="164" fontId="0" fillId="4" borderId="14" xfId="0" applyNumberFormat="1" applyFill="1" applyBorder="1" applyAlignment="1">
      <alignment horizontal="right"/>
    </xf>
    <xf numFmtId="164" fontId="5" fillId="2" borderId="5" xfId="0" applyNumberFormat="1" applyFont="1" applyFill="1" applyBorder="1" applyAlignment="1">
      <alignment vertical="center"/>
    </xf>
    <xf numFmtId="164" fontId="5" fillId="3" borderId="5" xfId="0" applyNumberFormat="1" applyFont="1" applyFill="1" applyBorder="1" applyAlignment="1">
      <alignment vertical="center"/>
    </xf>
    <xf numFmtId="164" fontId="0" fillId="0" borderId="0" xfId="0" applyNumberFormat="1" applyAlignment="1">
      <alignment vertical="center"/>
    </xf>
    <xf numFmtId="0" fontId="11" fillId="5" borderId="6" xfId="0" applyFont="1" applyFill="1" applyBorder="1" applyAlignment="1">
      <alignment horizontal="center" vertical="top" wrapText="1"/>
    </xf>
    <xf numFmtId="0" fontId="10" fillId="5" borderId="7" xfId="0" applyFont="1" applyFill="1" applyBorder="1" applyAlignment="1">
      <alignment horizontal="justify" vertical="top" wrapText="1"/>
    </xf>
    <xf numFmtId="0" fontId="0" fillId="5" borderId="6" xfId="0" applyFill="1" applyBorder="1" applyAlignment="1">
      <alignment horizontal="right"/>
    </xf>
    <xf numFmtId="0" fontId="0" fillId="5" borderId="7" xfId="0" applyFill="1" applyBorder="1" applyAlignment="1">
      <alignment horizontal="left"/>
    </xf>
    <xf numFmtId="164" fontId="7" fillId="5" borderId="8" xfId="0" applyNumberFormat="1" applyFont="1" applyFill="1" applyBorder="1" applyAlignment="1">
      <alignment horizontal="right"/>
    </xf>
    <xf numFmtId="164" fontId="0" fillId="5" borderId="8" xfId="0" applyNumberFormat="1" applyFill="1" applyBorder="1" applyAlignment="1">
      <alignment horizontal="right"/>
    </xf>
    <xf numFmtId="164" fontId="0" fillId="5" borderId="8" xfId="0" applyNumberFormat="1" applyFill="1" applyBorder="1" applyAlignment="1" applyProtection="1">
      <alignment horizontal="right"/>
      <protection hidden="1"/>
    </xf>
    <xf numFmtId="164" fontId="0" fillId="5" borderId="8" xfId="0" applyNumberFormat="1" applyFill="1" applyBorder="1" applyAlignment="1" applyProtection="1">
      <alignment horizontal="right"/>
      <protection locked="0"/>
    </xf>
    <xf numFmtId="0" fontId="0" fillId="0" borderId="7" xfId="0" applyFill="1" applyBorder="1" applyAlignment="1">
      <alignment horizontal="justify" vertical="top" wrapText="1"/>
    </xf>
    <xf numFmtId="0" fontId="2" fillId="0" borderId="0" xfId="0" applyFont="1" applyAlignment="1">
      <alignment horizontal="justify" vertical="center" wrapText="1"/>
    </xf>
    <xf numFmtId="0" fontId="2" fillId="0" borderId="0" xfId="0" applyFont="1" applyAlignment="1">
      <alignment horizontal="justify" vertical="center"/>
    </xf>
    <xf numFmtId="0" fontId="4" fillId="0" borderId="0" xfId="0" applyFont="1" applyAlignment="1">
      <alignment horizontal="left" vertical="center" wrapText="1"/>
    </xf>
    <xf numFmtId="0" fontId="4" fillId="0" borderId="1" xfId="0" applyFont="1" applyBorder="1" applyAlignment="1" applyProtection="1">
      <alignment vertical="center" wrapText="1"/>
      <protection locked="0"/>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2" fillId="0" borderId="0" xfId="0" applyFont="1"/>
    <xf numFmtId="0" fontId="2" fillId="0" borderId="0" xfId="0" applyFont="1" applyAlignment="1">
      <alignment horizontal="justify" vertical="center" wrapText="1"/>
    </xf>
    <xf numFmtId="0" fontId="2" fillId="0" borderId="0" xfId="0" applyFont="1" applyAlignment="1">
      <alignment horizontal="justify" vertical="center"/>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4" fillId="0" borderId="1" xfId="0" applyFont="1" applyBorder="1" applyAlignment="1" applyProtection="1">
      <alignment horizontal="left" vertical="center" wrapText="1"/>
      <protection locked="0"/>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4" fontId="7" fillId="0" borderId="15" xfId="0" applyNumberFormat="1" applyFont="1" applyBorder="1" applyAlignment="1" applyProtection="1">
      <alignment horizontal="right" vertical="center"/>
      <protection hidden="1"/>
    </xf>
  </cellXfs>
  <cellStyles count="1">
    <cellStyle name="Normal" xfId="0" builtinId="0"/>
  </cellStyles>
  <dxfs count="0"/>
  <tableStyles count="0" defaultTableStyle="TableStyleMedium2" defaultPivotStyle="PivotStyleLight16"/>
  <colors>
    <mruColors>
      <color rgb="FFFFB3B3"/>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205666</xdr:colOff>
      <xdr:row>0</xdr:row>
      <xdr:rowOff>156882</xdr:rowOff>
    </xdr:from>
    <xdr:to>
      <xdr:col>9</xdr:col>
      <xdr:colOff>182252</xdr:colOff>
      <xdr:row>1</xdr:row>
      <xdr:rowOff>156882</xdr:rowOff>
    </xdr:to>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352342" y="156882"/>
          <a:ext cx="1948822" cy="605118"/>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810783</xdr:colOff>
      <xdr:row>0</xdr:row>
      <xdr:rowOff>56029</xdr:rowOff>
    </xdr:from>
    <xdr:to>
      <xdr:col>8</xdr:col>
      <xdr:colOff>787370</xdr:colOff>
      <xdr:row>1</xdr:row>
      <xdr:rowOff>56029</xdr:rowOff>
    </xdr:to>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971342" y="56029"/>
          <a:ext cx="1948822" cy="60511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4997823</xdr:colOff>
      <xdr:row>0</xdr:row>
      <xdr:rowOff>112058</xdr:rowOff>
    </xdr:from>
    <xdr:to>
      <xdr:col>5</xdr:col>
      <xdr:colOff>682555</xdr:colOff>
      <xdr:row>1</xdr:row>
      <xdr:rowOff>112058</xdr:rowOff>
    </xdr:to>
    <xdr:pic>
      <xdr:nvPicPr>
        <xdr:cNvPr id="3"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625352" y="112058"/>
          <a:ext cx="1948821" cy="605118"/>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149636</xdr:colOff>
      <xdr:row>0</xdr:row>
      <xdr:rowOff>0</xdr:rowOff>
    </xdr:from>
    <xdr:to>
      <xdr:col>12</xdr:col>
      <xdr:colOff>1045105</xdr:colOff>
      <xdr:row>1</xdr:row>
      <xdr:rowOff>0</xdr:rowOff>
    </xdr:to>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41636" y="0"/>
          <a:ext cx="1943219" cy="6096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8"/>
  <sheetViews>
    <sheetView showGridLines="0" topLeftCell="A7" zoomScale="85" zoomScaleNormal="85" workbookViewId="0">
      <selection activeCell="B4" sqref="B4"/>
    </sheetView>
  </sheetViews>
  <sheetFormatPr baseColWidth="10" defaultColWidth="11.453125" defaultRowHeight="14.5" x14ac:dyDescent="0.35"/>
  <cols>
    <col min="1" max="1" width="2.7265625" style="1" customWidth="1"/>
    <col min="2" max="2" width="6.7265625" style="1" customWidth="1"/>
    <col min="3" max="3" width="70.7265625" style="1" customWidth="1"/>
    <col min="4" max="4" width="6.7265625" style="1" customWidth="1"/>
    <col min="5" max="5" width="5.7265625" style="1" customWidth="1"/>
    <col min="6" max="9" width="14.7265625" style="1" customWidth="1"/>
    <col min="10" max="13" width="15.7265625" style="1" customWidth="1"/>
    <col min="14" max="16384" width="11.453125" style="1"/>
  </cols>
  <sheetData>
    <row r="1" spans="2:13" ht="48" customHeight="1" x14ac:dyDescent="0.5">
      <c r="B1" s="46"/>
      <c r="C1" s="46"/>
    </row>
    <row r="2" spans="2:13" ht="42" customHeight="1" x14ac:dyDescent="0.35">
      <c r="B2" s="47" t="s">
        <v>15</v>
      </c>
      <c r="C2" s="47"/>
      <c r="D2" s="47"/>
      <c r="E2" s="47"/>
      <c r="F2" s="47"/>
      <c r="G2" s="47"/>
      <c r="H2" s="47"/>
      <c r="I2" s="47"/>
      <c r="J2" s="47"/>
      <c r="K2" s="47"/>
      <c r="L2" s="47"/>
      <c r="M2" s="47"/>
    </row>
    <row r="3" spans="2:13" ht="21" customHeight="1" x14ac:dyDescent="0.35">
      <c r="B3" s="47" t="s">
        <v>25</v>
      </c>
      <c r="C3" s="48"/>
      <c r="D3" s="48"/>
      <c r="E3" s="48"/>
      <c r="F3" s="48"/>
      <c r="G3" s="48"/>
      <c r="H3" s="48"/>
      <c r="I3" s="48"/>
    </row>
    <row r="4" spans="2:13" ht="21" customHeight="1" x14ac:dyDescent="0.35">
      <c r="B4" s="37"/>
      <c r="C4" s="38"/>
      <c r="D4" s="38"/>
      <c r="E4" s="38"/>
      <c r="F4" s="38"/>
      <c r="G4" s="38"/>
      <c r="H4" s="38"/>
      <c r="I4" s="38"/>
    </row>
    <row r="5" spans="2:13" s="4" customFormat="1" ht="21" customHeight="1" x14ac:dyDescent="0.35">
      <c r="C5" s="39" t="s">
        <v>1</v>
      </c>
      <c r="D5" s="40"/>
      <c r="E5" s="40"/>
      <c r="F5" s="40"/>
      <c r="G5" s="40"/>
      <c r="H5" s="40"/>
      <c r="I5" s="40"/>
    </row>
    <row r="6" spans="2:13" ht="21" customHeight="1" x14ac:dyDescent="0.35">
      <c r="B6" s="37"/>
      <c r="C6" s="38"/>
      <c r="D6" s="38"/>
      <c r="E6" s="38"/>
      <c r="F6" s="38"/>
      <c r="G6" s="38"/>
      <c r="H6" s="38"/>
      <c r="I6" s="38"/>
    </row>
    <row r="7" spans="2:13" ht="21" x14ac:dyDescent="0.35">
      <c r="B7" s="37"/>
      <c r="C7" s="38"/>
      <c r="D7" s="38"/>
      <c r="E7" s="38"/>
      <c r="F7" s="43" t="s">
        <v>2</v>
      </c>
      <c r="G7" s="44"/>
      <c r="H7" s="44"/>
      <c r="I7" s="45"/>
    </row>
    <row r="8" spans="2:13" s="8" customFormat="1" ht="31" x14ac:dyDescent="0.35">
      <c r="B8" s="41" t="s">
        <v>4</v>
      </c>
      <c r="C8" s="42"/>
      <c r="D8" s="41" t="s">
        <v>5</v>
      </c>
      <c r="E8" s="42"/>
      <c r="F8" s="6" t="s">
        <v>6</v>
      </c>
      <c r="G8" s="6" t="s">
        <v>7</v>
      </c>
      <c r="H8" s="6" t="s">
        <v>8</v>
      </c>
      <c r="I8" s="6" t="s">
        <v>9</v>
      </c>
    </row>
    <row r="9" spans="2:13" ht="18.5" x14ac:dyDescent="0.35">
      <c r="B9" s="28">
        <v>1</v>
      </c>
      <c r="C9" s="29" t="s">
        <v>16</v>
      </c>
      <c r="D9" s="30"/>
      <c r="E9" s="31"/>
      <c r="F9" s="32"/>
      <c r="G9" s="33"/>
      <c r="H9" s="33"/>
      <c r="I9" s="34"/>
    </row>
    <row r="10" spans="2:13" ht="101.5" x14ac:dyDescent="0.35">
      <c r="B10" s="9" t="s">
        <v>10</v>
      </c>
      <c r="C10" s="10" t="s">
        <v>17</v>
      </c>
      <c r="D10" s="11">
        <v>1</v>
      </c>
      <c r="E10" s="12" t="s">
        <v>18</v>
      </c>
      <c r="F10" s="13"/>
      <c r="G10" s="14">
        <f>ROUND(F10*1.21,2)</f>
        <v>0</v>
      </c>
      <c r="H10" s="14">
        <f>$D10*F10</f>
        <v>0</v>
      </c>
      <c r="I10" s="15">
        <f>H10*1.21</f>
        <v>0</v>
      </c>
    </row>
    <row r="11" spans="2:13" ht="72.5" x14ac:dyDescent="0.35">
      <c r="B11" s="18" t="s">
        <v>11</v>
      </c>
      <c r="C11" s="36" t="s">
        <v>20</v>
      </c>
      <c r="D11" s="19">
        <v>1</v>
      </c>
      <c r="E11" s="20" t="s">
        <v>18</v>
      </c>
      <c r="F11" s="21"/>
      <c r="G11" s="22">
        <f>ROUND(F11*1.21,2)</f>
        <v>0</v>
      </c>
      <c r="H11" s="22">
        <f>$D11*F11</f>
        <v>0</v>
      </c>
      <c r="I11" s="23">
        <f>H11*1.21</f>
        <v>0</v>
      </c>
    </row>
    <row r="12" spans="2:13" ht="18.5" x14ac:dyDescent="0.35">
      <c r="B12" s="28">
        <v>2</v>
      </c>
      <c r="C12" s="29" t="s">
        <v>19</v>
      </c>
      <c r="D12" s="30"/>
      <c r="E12" s="31"/>
      <c r="F12" s="32"/>
      <c r="G12" s="33"/>
      <c r="H12" s="33"/>
      <c r="I12" s="34"/>
    </row>
    <row r="13" spans="2:13" ht="409.5" x14ac:dyDescent="0.35">
      <c r="B13" s="9" t="s">
        <v>12</v>
      </c>
      <c r="C13" s="10" t="s">
        <v>21</v>
      </c>
      <c r="D13" s="11">
        <v>1</v>
      </c>
      <c r="E13" s="20" t="s">
        <v>18</v>
      </c>
      <c r="F13" s="13"/>
      <c r="G13" s="14">
        <f>ROUND(F13*1.21,2)</f>
        <v>0</v>
      </c>
      <c r="H13" s="14">
        <f>$D13*F13</f>
        <v>0</v>
      </c>
      <c r="I13" s="15">
        <f>H13*1.21</f>
        <v>0</v>
      </c>
    </row>
    <row r="14" spans="2:13" ht="319" x14ac:dyDescent="0.35">
      <c r="B14" s="9" t="s">
        <v>13</v>
      </c>
      <c r="C14" s="36" t="s">
        <v>22</v>
      </c>
      <c r="D14" s="11">
        <v>1</v>
      </c>
      <c r="E14" s="12" t="s">
        <v>18</v>
      </c>
      <c r="F14" s="13"/>
      <c r="G14" s="14">
        <f>ROUND(F14*1.21,2)</f>
        <v>0</v>
      </c>
      <c r="H14" s="14">
        <f>$D14*F14</f>
        <v>0</v>
      </c>
      <c r="I14" s="15">
        <f>H14*1.21</f>
        <v>0</v>
      </c>
    </row>
    <row r="15" spans="2:13" ht="15.5" x14ac:dyDescent="0.35">
      <c r="B15" s="43" t="s">
        <v>14</v>
      </c>
      <c r="C15" s="44"/>
      <c r="D15" s="44"/>
      <c r="E15" s="45"/>
      <c r="F15" s="41"/>
      <c r="G15" s="42"/>
      <c r="H15" s="25">
        <f>SUM(H9:H14)</f>
        <v>0</v>
      </c>
      <c r="I15" s="25">
        <f>SUM(I9:I14)</f>
        <v>0</v>
      </c>
    </row>
    <row r="18" spans="9:9" x14ac:dyDescent="0.35">
      <c r="I18" s="27"/>
    </row>
  </sheetData>
  <mergeCells count="8">
    <mergeCell ref="B8:C8"/>
    <mergeCell ref="D8:E8"/>
    <mergeCell ref="B15:E15"/>
    <mergeCell ref="F15:G15"/>
    <mergeCell ref="B1:C1"/>
    <mergeCell ref="B2:M2"/>
    <mergeCell ref="B3:I3"/>
    <mergeCell ref="F7:I7"/>
  </mergeCells>
  <pageMargins left="0.70866141732283472" right="0.70866141732283472" top="0.74803149606299213" bottom="0.74803149606299213" header="0.31496062992125984" footer="0.31496062992125984"/>
  <pageSetup paperSize="9" scale="5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9"/>
  <sheetViews>
    <sheetView showGridLines="0" tabSelected="1" topLeftCell="A11" zoomScale="70" zoomScaleNormal="70" workbookViewId="0">
      <selection activeCell="H25" sqref="H16:H25"/>
    </sheetView>
  </sheetViews>
  <sheetFormatPr baseColWidth="10" defaultColWidth="11.453125" defaultRowHeight="14.5" x14ac:dyDescent="0.35"/>
  <cols>
    <col min="1" max="1" width="2.7265625" style="1" customWidth="1"/>
    <col min="2" max="2" width="6.7265625" style="1" customWidth="1"/>
    <col min="3" max="3" width="70.7265625" style="1" customWidth="1"/>
    <col min="4" max="4" width="6.7265625" style="1" customWidth="1"/>
    <col min="5" max="5" width="5.7265625" style="1" customWidth="1"/>
    <col min="6" max="7" width="14.7265625" style="1" customWidth="1"/>
    <col min="8" max="8" width="17.26953125" style="1" customWidth="1"/>
    <col min="9" max="9" width="20.1796875" style="1" bestFit="1" customWidth="1"/>
    <col min="10" max="16384" width="11.453125" style="1"/>
  </cols>
  <sheetData>
    <row r="1" spans="2:9" ht="48" customHeight="1" x14ac:dyDescent="0.5">
      <c r="B1" s="46"/>
      <c r="C1" s="46"/>
    </row>
    <row r="2" spans="2:9" ht="42" customHeight="1" x14ac:dyDescent="0.35">
      <c r="B2" s="47" t="s">
        <v>15</v>
      </c>
      <c r="C2" s="47"/>
      <c r="D2" s="47"/>
      <c r="E2" s="47"/>
      <c r="F2" s="47"/>
      <c r="G2" s="47"/>
      <c r="H2" s="47"/>
      <c r="I2" s="47"/>
    </row>
    <row r="3" spans="2:9" ht="21" customHeight="1" x14ac:dyDescent="0.35">
      <c r="B3" s="47" t="s">
        <v>23</v>
      </c>
      <c r="C3" s="48"/>
      <c r="D3" s="48"/>
      <c r="E3" s="48"/>
      <c r="F3" s="48"/>
      <c r="G3" s="48"/>
      <c r="H3" s="48"/>
      <c r="I3" s="48"/>
    </row>
    <row r="4" spans="2:9" ht="21" customHeight="1" x14ac:dyDescent="0.35">
      <c r="B4" s="37"/>
      <c r="C4" s="38"/>
      <c r="D4" s="38"/>
      <c r="E4" s="38"/>
      <c r="F4" s="38"/>
      <c r="G4" s="38"/>
      <c r="H4" s="38"/>
      <c r="I4" s="38"/>
    </row>
    <row r="5" spans="2:9" s="8" customFormat="1" ht="31" x14ac:dyDescent="0.35">
      <c r="B5" s="41" t="s">
        <v>4</v>
      </c>
      <c r="C5" s="42"/>
      <c r="D5" s="41" t="s">
        <v>5</v>
      </c>
      <c r="E5" s="42"/>
      <c r="F5" s="6" t="s">
        <v>6</v>
      </c>
      <c r="G5" s="6" t="s">
        <v>7</v>
      </c>
      <c r="H5" s="6" t="s">
        <v>8</v>
      </c>
      <c r="I5" s="6" t="s">
        <v>9</v>
      </c>
    </row>
    <row r="6" spans="2:9" ht="18.5" x14ac:dyDescent="0.35">
      <c r="B6" s="28">
        <v>1</v>
      </c>
      <c r="C6" s="29" t="s">
        <v>16</v>
      </c>
      <c r="D6" s="30"/>
      <c r="E6" s="31"/>
      <c r="F6" s="32"/>
      <c r="G6" s="33"/>
      <c r="H6" s="33"/>
      <c r="I6" s="34"/>
    </row>
    <row r="7" spans="2:9" ht="101.5" x14ac:dyDescent="0.35">
      <c r="B7" s="9" t="s">
        <v>10</v>
      </c>
      <c r="C7" s="10" t="s">
        <v>17</v>
      </c>
      <c r="D7" s="11">
        <v>1</v>
      </c>
      <c r="E7" s="12" t="s">
        <v>18</v>
      </c>
      <c r="F7" s="13">
        <f>1450.88+200</f>
        <v>1650.88</v>
      </c>
      <c r="G7" s="14">
        <f>ROUND(F7*1.21,2)</f>
        <v>1997.56</v>
      </c>
      <c r="H7" s="14">
        <f>$D7*F7</f>
        <v>1650.88</v>
      </c>
      <c r="I7" s="15">
        <f>H7*1.21</f>
        <v>1997.5648000000001</v>
      </c>
    </row>
    <row r="8" spans="2:9" ht="72.5" x14ac:dyDescent="0.35">
      <c r="B8" s="18" t="s">
        <v>11</v>
      </c>
      <c r="C8" s="36" t="s">
        <v>20</v>
      </c>
      <c r="D8" s="19">
        <v>1</v>
      </c>
      <c r="E8" s="20" t="s">
        <v>18</v>
      </c>
      <c r="F8" s="21">
        <f>3012.28+100</f>
        <v>3112.28</v>
      </c>
      <c r="G8" s="22">
        <f>ROUND(F8*1.21,2)</f>
        <v>3765.86</v>
      </c>
      <c r="H8" s="22">
        <f>$D8*F8</f>
        <v>3112.28</v>
      </c>
      <c r="I8" s="23">
        <f>H8*1.21</f>
        <v>3765.8588</v>
      </c>
    </row>
    <row r="9" spans="2:9" ht="18.5" x14ac:dyDescent="0.35">
      <c r="B9" s="28">
        <v>2</v>
      </c>
      <c r="C9" s="29" t="s">
        <v>19</v>
      </c>
      <c r="D9" s="30"/>
      <c r="E9" s="31"/>
      <c r="F9" s="32"/>
      <c r="G9" s="33"/>
      <c r="H9" s="33"/>
      <c r="I9" s="34"/>
    </row>
    <row r="10" spans="2:9" ht="409.5" x14ac:dyDescent="0.35">
      <c r="B10" s="9" t="s">
        <v>12</v>
      </c>
      <c r="C10" s="10" t="s">
        <v>21</v>
      </c>
      <c r="D10" s="11">
        <v>1</v>
      </c>
      <c r="E10" s="20" t="s">
        <v>18</v>
      </c>
      <c r="F10" s="13">
        <f>2291.45+400</f>
        <v>2691.45</v>
      </c>
      <c r="G10" s="14">
        <f>ROUND(F10*1.21,2)</f>
        <v>3256.65</v>
      </c>
      <c r="H10" s="14">
        <f>$D10*F10</f>
        <v>2691.45</v>
      </c>
      <c r="I10" s="15">
        <f>H10*1.21</f>
        <v>3256.6544999999996</v>
      </c>
    </row>
    <row r="11" spans="2:9" ht="319" x14ac:dyDescent="0.35">
      <c r="B11" s="9" t="s">
        <v>13</v>
      </c>
      <c r="C11" s="36" t="s">
        <v>22</v>
      </c>
      <c r="D11" s="11">
        <v>1</v>
      </c>
      <c r="E11" s="12" t="s">
        <v>18</v>
      </c>
      <c r="F11" s="13">
        <f>884.34+6165.03+5932.43+286.82</f>
        <v>13268.619999999999</v>
      </c>
      <c r="G11" s="14">
        <f>ROUND(F11*1.21,2)</f>
        <v>16055.03</v>
      </c>
      <c r="H11" s="14">
        <f>$D11*F11</f>
        <v>13268.619999999999</v>
      </c>
      <c r="I11" s="15">
        <f>H11*1.21</f>
        <v>16055.030199999997</v>
      </c>
    </row>
    <row r="12" spans="2:9" ht="15.5" x14ac:dyDescent="0.35">
      <c r="B12" s="43" t="s">
        <v>14</v>
      </c>
      <c r="C12" s="44"/>
      <c r="D12" s="44"/>
      <c r="E12" s="45"/>
      <c r="F12" s="41"/>
      <c r="G12" s="42"/>
      <c r="H12" s="25">
        <f>SUM(H6:H11)</f>
        <v>20723.23</v>
      </c>
      <c r="I12" s="25">
        <f>SUM(I6:I11)</f>
        <v>25075.108299999996</v>
      </c>
    </row>
    <row r="15" spans="2:9" x14ac:dyDescent="0.35">
      <c r="I15" s="27"/>
    </row>
    <row r="16" spans="2:9" x14ac:dyDescent="0.35">
      <c r="H16" s="27"/>
    </row>
    <row r="19" spans="8:8" x14ac:dyDescent="0.35">
      <c r="H19" s="55"/>
    </row>
  </sheetData>
  <mergeCells count="7">
    <mergeCell ref="B5:C5"/>
    <mergeCell ref="D5:E5"/>
    <mergeCell ref="B12:E12"/>
    <mergeCell ref="F12:G12"/>
    <mergeCell ref="B1:C1"/>
    <mergeCell ref="B2:I2"/>
    <mergeCell ref="B3:I3"/>
  </mergeCells>
  <pageMargins left="0.70866141732283472" right="0.70866141732283472" top="0.74803149606299213" bottom="0.74803149606299213" header="0.31496062992125984" footer="0.31496062992125984"/>
  <pageSetup paperSize="9" scale="5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2"/>
  <sheetViews>
    <sheetView showGridLines="0" zoomScale="85" zoomScaleNormal="85" workbookViewId="0">
      <selection activeCell="B1" sqref="B1:C1"/>
    </sheetView>
  </sheetViews>
  <sheetFormatPr baseColWidth="10" defaultColWidth="11.453125" defaultRowHeight="14.5" x14ac:dyDescent="0.35"/>
  <cols>
    <col min="1" max="1" width="2.7265625" style="1" customWidth="1"/>
    <col min="2" max="2" width="6.7265625" style="1" customWidth="1"/>
    <col min="3" max="3" width="81.453125" style="1" customWidth="1"/>
    <col min="4" max="4" width="6.7265625" style="1" customWidth="1"/>
    <col min="5" max="5" width="5.7265625" style="1" customWidth="1"/>
    <col min="6" max="16384" width="11.453125" style="1"/>
  </cols>
  <sheetData>
    <row r="1" spans="2:9" ht="48" customHeight="1" x14ac:dyDescent="0.5">
      <c r="B1" s="46"/>
      <c r="C1" s="46"/>
    </row>
    <row r="2" spans="2:9" ht="42" customHeight="1" x14ac:dyDescent="0.35">
      <c r="B2" s="47" t="s">
        <v>15</v>
      </c>
      <c r="C2" s="47"/>
      <c r="D2" s="47"/>
      <c r="E2" s="47"/>
    </row>
    <row r="3" spans="2:9" ht="42" customHeight="1" x14ac:dyDescent="0.35">
      <c r="B3" s="47" t="s">
        <v>24</v>
      </c>
      <c r="C3" s="48"/>
      <c r="D3" s="48"/>
      <c r="E3" s="48"/>
      <c r="F3" s="48"/>
      <c r="G3" s="48"/>
      <c r="H3" s="48"/>
      <c r="I3" s="48"/>
    </row>
    <row r="4" spans="2:9" ht="21" x14ac:dyDescent="0.35">
      <c r="B4" s="37"/>
      <c r="C4" s="38"/>
      <c r="D4" s="38"/>
      <c r="E4" s="38"/>
    </row>
    <row r="5" spans="2:9" s="8" customFormat="1" ht="15.5" x14ac:dyDescent="0.35">
      <c r="B5" s="41" t="s">
        <v>4</v>
      </c>
      <c r="C5" s="42"/>
      <c r="D5" s="41" t="s">
        <v>5</v>
      </c>
      <c r="E5" s="42"/>
    </row>
    <row r="6" spans="2:9" ht="18.5" x14ac:dyDescent="0.35">
      <c r="B6" s="28">
        <v>1</v>
      </c>
      <c r="C6" s="29" t="s">
        <v>16</v>
      </c>
      <c r="D6" s="30"/>
      <c r="E6" s="31"/>
    </row>
    <row r="7" spans="2:9" ht="87" x14ac:dyDescent="0.35">
      <c r="B7" s="9" t="s">
        <v>10</v>
      </c>
      <c r="C7" s="10" t="s">
        <v>17</v>
      </c>
      <c r="D7" s="11">
        <v>1</v>
      </c>
      <c r="E7" s="12" t="s">
        <v>18</v>
      </c>
    </row>
    <row r="8" spans="2:9" ht="72.5" x14ac:dyDescent="0.35">
      <c r="B8" s="18" t="s">
        <v>11</v>
      </c>
      <c r="C8" s="36" t="s">
        <v>20</v>
      </c>
      <c r="D8" s="19">
        <v>1</v>
      </c>
      <c r="E8" s="20" t="s">
        <v>18</v>
      </c>
    </row>
    <row r="9" spans="2:9" ht="18.5" x14ac:dyDescent="0.35">
      <c r="B9" s="28">
        <v>2</v>
      </c>
      <c r="C9" s="29" t="s">
        <v>19</v>
      </c>
      <c r="D9" s="30"/>
      <c r="E9" s="31"/>
    </row>
    <row r="10" spans="2:9" ht="406" x14ac:dyDescent="0.35">
      <c r="B10" s="9" t="s">
        <v>12</v>
      </c>
      <c r="C10" s="10" t="s">
        <v>21</v>
      </c>
      <c r="D10" s="11">
        <v>1</v>
      </c>
      <c r="E10" s="20" t="s">
        <v>18</v>
      </c>
    </row>
    <row r="11" spans="2:9" ht="275.5" x14ac:dyDescent="0.35">
      <c r="B11" s="9" t="s">
        <v>13</v>
      </c>
      <c r="C11" s="36" t="s">
        <v>22</v>
      </c>
      <c r="D11" s="11">
        <v>1</v>
      </c>
      <c r="E11" s="12" t="s">
        <v>18</v>
      </c>
    </row>
    <row r="12" spans="2:9" ht="15.5" x14ac:dyDescent="0.35">
      <c r="B12" s="43" t="s">
        <v>14</v>
      </c>
      <c r="C12" s="44"/>
      <c r="D12" s="44"/>
      <c r="E12" s="45"/>
    </row>
  </sheetData>
  <mergeCells count="6">
    <mergeCell ref="B5:C5"/>
    <mergeCell ref="D5:E5"/>
    <mergeCell ref="B12:E12"/>
    <mergeCell ref="B3:I3"/>
    <mergeCell ref="B1:C1"/>
    <mergeCell ref="B2:E2"/>
  </mergeCells>
  <pageMargins left="0.70866141732283472" right="0.70866141732283472" top="0.74803149606299213" bottom="0.74803149606299213" header="0.31496062992125984" footer="0.31496062992125984"/>
  <pageSetup paperSize="9" scale="86"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18"/>
  <sheetViews>
    <sheetView showGridLines="0" zoomScale="85" zoomScaleNormal="85" workbookViewId="0">
      <selection activeCell="C4" sqref="C4"/>
    </sheetView>
  </sheetViews>
  <sheetFormatPr baseColWidth="10" defaultColWidth="11.453125" defaultRowHeight="14.5" x14ac:dyDescent="0.35"/>
  <cols>
    <col min="1" max="1" width="2.7265625" style="1" customWidth="1"/>
    <col min="2" max="2" width="6.7265625" style="1" customWidth="1"/>
    <col min="3" max="3" width="70.7265625" style="1" customWidth="1"/>
    <col min="4" max="4" width="6.7265625" style="1" customWidth="1"/>
    <col min="5" max="5" width="5.7265625" style="1" customWidth="1"/>
    <col min="6" max="9" width="14.7265625" style="1" customWidth="1"/>
    <col min="10" max="13" width="15.7265625" style="1" customWidth="1"/>
    <col min="14" max="16384" width="11.453125" style="1"/>
  </cols>
  <sheetData>
    <row r="1" spans="2:13" ht="48" customHeight="1" x14ac:dyDescent="0.5">
      <c r="B1" s="46"/>
      <c r="C1" s="46"/>
    </row>
    <row r="2" spans="2:13" ht="42" customHeight="1" x14ac:dyDescent="0.35">
      <c r="B2" s="47" t="s">
        <v>15</v>
      </c>
      <c r="C2" s="47"/>
      <c r="D2" s="47"/>
      <c r="E2" s="47"/>
      <c r="F2" s="47"/>
      <c r="G2" s="47"/>
      <c r="H2" s="47"/>
      <c r="I2" s="47"/>
      <c r="J2" s="47"/>
      <c r="K2" s="47"/>
      <c r="L2" s="47"/>
      <c r="M2" s="47"/>
    </row>
    <row r="3" spans="2:13" ht="21" customHeight="1" x14ac:dyDescent="0.35">
      <c r="B3" s="47" t="s">
        <v>0</v>
      </c>
      <c r="C3" s="48"/>
      <c r="D3" s="48"/>
      <c r="E3" s="48"/>
      <c r="F3" s="48"/>
      <c r="G3" s="48"/>
      <c r="H3" s="48"/>
      <c r="I3" s="48"/>
    </row>
    <row r="4" spans="2:13" ht="21" customHeight="1" x14ac:dyDescent="0.35">
      <c r="B4" s="2"/>
      <c r="C4" s="3"/>
      <c r="D4" s="3"/>
      <c r="E4" s="3"/>
      <c r="F4" s="3"/>
      <c r="G4" s="3"/>
      <c r="H4" s="3"/>
      <c r="I4" s="3"/>
    </row>
    <row r="5" spans="2:13" s="4" customFormat="1" ht="21" customHeight="1" x14ac:dyDescent="0.35">
      <c r="C5" s="5" t="s">
        <v>1</v>
      </c>
      <c r="D5" s="51"/>
      <c r="E5" s="51"/>
      <c r="F5" s="51"/>
      <c r="G5" s="51"/>
      <c r="H5" s="51"/>
      <c r="I5" s="51"/>
      <c r="J5" s="51"/>
      <c r="K5" s="51"/>
      <c r="L5" s="51"/>
      <c r="M5" s="51"/>
    </row>
    <row r="6" spans="2:13" ht="21" customHeight="1" x14ac:dyDescent="0.35">
      <c r="B6" s="2"/>
      <c r="C6" s="3"/>
      <c r="D6" s="3"/>
      <c r="E6" s="3"/>
      <c r="F6" s="3"/>
      <c r="G6" s="3"/>
      <c r="H6" s="3"/>
      <c r="I6" s="3"/>
    </row>
    <row r="7" spans="2:13" ht="21" x14ac:dyDescent="0.35">
      <c r="B7" s="2"/>
      <c r="C7" s="3"/>
      <c r="D7" s="3"/>
      <c r="E7" s="3"/>
      <c r="F7" s="43" t="s">
        <v>2</v>
      </c>
      <c r="G7" s="44"/>
      <c r="H7" s="44"/>
      <c r="I7" s="45"/>
      <c r="J7" s="52" t="s">
        <v>3</v>
      </c>
      <c r="K7" s="53"/>
      <c r="L7" s="53"/>
      <c r="M7" s="54"/>
    </row>
    <row r="8" spans="2:13" s="8" customFormat="1" ht="31" x14ac:dyDescent="0.35">
      <c r="B8" s="41" t="s">
        <v>4</v>
      </c>
      <c r="C8" s="42"/>
      <c r="D8" s="41" t="s">
        <v>5</v>
      </c>
      <c r="E8" s="42"/>
      <c r="F8" s="6" t="s">
        <v>6</v>
      </c>
      <c r="G8" s="6" t="s">
        <v>7</v>
      </c>
      <c r="H8" s="6" t="s">
        <v>8</v>
      </c>
      <c r="I8" s="6" t="s">
        <v>9</v>
      </c>
      <c r="J8" s="7" t="s">
        <v>6</v>
      </c>
      <c r="K8" s="7" t="s">
        <v>7</v>
      </c>
      <c r="L8" s="7" t="s">
        <v>8</v>
      </c>
      <c r="M8" s="7" t="s">
        <v>9</v>
      </c>
    </row>
    <row r="9" spans="2:13" ht="18.5" x14ac:dyDescent="0.35">
      <c r="B9" s="28">
        <v>1</v>
      </c>
      <c r="C9" s="29" t="s">
        <v>16</v>
      </c>
      <c r="D9" s="30"/>
      <c r="E9" s="31"/>
      <c r="F9" s="32"/>
      <c r="G9" s="33"/>
      <c r="H9" s="33"/>
      <c r="I9" s="34"/>
      <c r="J9" s="35"/>
      <c r="K9" s="33"/>
      <c r="L9" s="33"/>
      <c r="M9" s="33"/>
    </row>
    <row r="10" spans="2:13" ht="101.5" x14ac:dyDescent="0.35">
      <c r="B10" s="9" t="s">
        <v>10</v>
      </c>
      <c r="C10" s="10" t="s">
        <v>17</v>
      </c>
      <c r="D10" s="11">
        <v>1</v>
      </c>
      <c r="E10" s="12" t="s">
        <v>18</v>
      </c>
      <c r="F10" s="13">
        <v>1450.88</v>
      </c>
      <c r="G10" s="14">
        <f>ROUND(F10*1.21,2)</f>
        <v>1755.56</v>
      </c>
      <c r="H10" s="14">
        <f>$D10*F10</f>
        <v>1450.88</v>
      </c>
      <c r="I10" s="15">
        <f>H10*1.21</f>
        <v>1755.5648000000001</v>
      </c>
      <c r="J10" s="16"/>
      <c r="K10" s="17">
        <f>ROUND(J10*1.21,2)</f>
        <v>0</v>
      </c>
      <c r="L10" s="17">
        <f>$D10*J10</f>
        <v>0</v>
      </c>
      <c r="M10" s="17">
        <f>L10*1.21</f>
        <v>0</v>
      </c>
    </row>
    <row r="11" spans="2:13" ht="72.5" x14ac:dyDescent="0.35">
      <c r="B11" s="18" t="s">
        <v>11</v>
      </c>
      <c r="C11" s="36" t="s">
        <v>20</v>
      </c>
      <c r="D11" s="19">
        <v>1</v>
      </c>
      <c r="E11" s="20" t="s">
        <v>18</v>
      </c>
      <c r="F11" s="21">
        <v>3012.28</v>
      </c>
      <c r="G11" s="22">
        <f>ROUND(F11*1.21,2)</f>
        <v>3644.86</v>
      </c>
      <c r="H11" s="22">
        <f>$D11*F11</f>
        <v>3012.28</v>
      </c>
      <c r="I11" s="23">
        <f>H11*1.21</f>
        <v>3644.8588</v>
      </c>
      <c r="J11" s="16"/>
      <c r="K11" s="24">
        <f>ROUND(J11*1.21,2)</f>
        <v>0</v>
      </c>
      <c r="L11" s="24">
        <f>$D11*J11</f>
        <v>0</v>
      </c>
      <c r="M11" s="24">
        <f>L11*1.21</f>
        <v>0</v>
      </c>
    </row>
    <row r="12" spans="2:13" ht="18.5" x14ac:dyDescent="0.35">
      <c r="B12" s="28">
        <v>2</v>
      </c>
      <c r="C12" s="29" t="s">
        <v>19</v>
      </c>
      <c r="D12" s="30"/>
      <c r="E12" s="31"/>
      <c r="F12" s="32"/>
      <c r="G12" s="33"/>
      <c r="H12" s="33"/>
      <c r="I12" s="34"/>
      <c r="J12" s="35"/>
      <c r="K12" s="33"/>
      <c r="L12" s="33"/>
      <c r="M12" s="33"/>
    </row>
    <row r="13" spans="2:13" ht="409.5" x14ac:dyDescent="0.35">
      <c r="B13" s="9" t="s">
        <v>12</v>
      </c>
      <c r="C13" s="10" t="s">
        <v>21</v>
      </c>
      <c r="D13" s="11">
        <v>1</v>
      </c>
      <c r="E13" s="20" t="s">
        <v>18</v>
      </c>
      <c r="F13" s="13">
        <v>2291.4499999999998</v>
      </c>
      <c r="G13" s="14">
        <f>ROUND(F13*1.21,2)</f>
        <v>2772.65</v>
      </c>
      <c r="H13" s="14">
        <f>$D13*F13</f>
        <v>2291.4499999999998</v>
      </c>
      <c r="I13" s="15">
        <f>H13*1.21</f>
        <v>2772.6544999999996</v>
      </c>
      <c r="J13" s="16"/>
      <c r="K13" s="17">
        <f>ROUND(J13*1.21,2)</f>
        <v>0</v>
      </c>
      <c r="L13" s="17">
        <f>$D13*J13</f>
        <v>0</v>
      </c>
      <c r="M13" s="17">
        <f>L13*1.21</f>
        <v>0</v>
      </c>
    </row>
    <row r="14" spans="2:13" ht="319" x14ac:dyDescent="0.35">
      <c r="B14" s="9" t="s">
        <v>13</v>
      </c>
      <c r="C14" s="36" t="s">
        <v>22</v>
      </c>
      <c r="D14" s="11">
        <v>1</v>
      </c>
      <c r="E14" s="12" t="s">
        <v>18</v>
      </c>
      <c r="F14" s="13">
        <f>884.34+6165.03+5932.43</f>
        <v>12981.8</v>
      </c>
      <c r="G14" s="14">
        <f>ROUND(F14*1.21,2)</f>
        <v>15707.98</v>
      </c>
      <c r="H14" s="14">
        <f>$D14*F14</f>
        <v>12981.8</v>
      </c>
      <c r="I14" s="15">
        <f>H14*1.21</f>
        <v>15707.977999999999</v>
      </c>
      <c r="J14" s="16"/>
      <c r="K14" s="17">
        <f>ROUND(J14*1.21,2)</f>
        <v>0</v>
      </c>
      <c r="L14" s="17">
        <f>$D14*J14</f>
        <v>0</v>
      </c>
      <c r="M14" s="17">
        <f>L14*1.21</f>
        <v>0</v>
      </c>
    </row>
    <row r="15" spans="2:13" ht="15.5" x14ac:dyDescent="0.35">
      <c r="B15" s="43" t="s">
        <v>14</v>
      </c>
      <c r="C15" s="44"/>
      <c r="D15" s="44"/>
      <c r="E15" s="45"/>
      <c r="F15" s="41"/>
      <c r="G15" s="42"/>
      <c r="H15" s="25">
        <f>SUM(H9:H14)</f>
        <v>19736.41</v>
      </c>
      <c r="I15" s="25">
        <f>SUM(I9:I14)</f>
        <v>23881.056099999998</v>
      </c>
      <c r="J15" s="49"/>
      <c r="K15" s="50"/>
      <c r="L15" s="26">
        <f>SUM(L9:L14)</f>
        <v>0</v>
      </c>
      <c r="M15" s="26">
        <f>SUM(M9:M14)</f>
        <v>0</v>
      </c>
    </row>
    <row r="18" spans="9:9" x14ac:dyDescent="0.35">
      <c r="I18" s="27"/>
    </row>
  </sheetData>
  <mergeCells count="11">
    <mergeCell ref="B1:C1"/>
    <mergeCell ref="B2:M2"/>
    <mergeCell ref="B3:I3"/>
    <mergeCell ref="D5:M5"/>
    <mergeCell ref="F7:I7"/>
    <mergeCell ref="J7:M7"/>
    <mergeCell ref="B8:C8"/>
    <mergeCell ref="D8:E8"/>
    <mergeCell ref="B15:E15"/>
    <mergeCell ref="F15:G15"/>
    <mergeCell ref="J15:K15"/>
  </mergeCells>
  <pageMargins left="0.70866141732283472" right="0.70866141732283472" top="0.74803149606299213" bottom="0.74803149606299213" header="0.31496062992125984" footer="0.31496062992125984"/>
  <pageSetup paperSize="9" scale="58"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8</vt:i4>
      </vt:variant>
    </vt:vector>
  </HeadingPairs>
  <TitlesOfParts>
    <vt:vector size="12" baseType="lpstr">
      <vt:lpstr>Amidaments per omplir</vt:lpstr>
      <vt:lpstr>Pressupost</vt:lpstr>
      <vt:lpstr>Amidaments(2)</vt:lpstr>
      <vt:lpstr>LOT 3</vt:lpstr>
      <vt:lpstr>'Amidaments per omplir'!Área_de_impresión</vt:lpstr>
      <vt:lpstr>'Amidaments(2)'!Área_de_impresión</vt:lpstr>
      <vt:lpstr>'LOT 3'!Área_de_impresión</vt:lpstr>
      <vt:lpstr>Pressupost!Área_de_impresión</vt:lpstr>
      <vt:lpstr>'Amidaments per omplir'!Títulos_a_imprimir</vt:lpstr>
      <vt:lpstr>'Amidaments(2)'!Títulos_a_imprimir</vt:lpstr>
      <vt:lpstr>'LOT 3'!Títulos_a_imprimir</vt:lpstr>
      <vt:lpstr>Pressupost!Títulos_a_imprimir</vt:lpstr>
    </vt:vector>
  </TitlesOfParts>
  <Company>BST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cp:lastPrinted>2025-07-22T11:31:59Z</cp:lastPrinted>
  <dcterms:created xsi:type="dcterms:W3CDTF">2025-07-14T07:41:28Z</dcterms:created>
  <dcterms:modified xsi:type="dcterms:W3CDTF">2025-07-28T19:29:28Z</dcterms:modified>
</cp:coreProperties>
</file>